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N:\IDCRC\protocols\IDC002_21-0004\Tools\"/>
    </mc:Choice>
  </mc:AlternateContent>
  <xr:revisionPtr revIDLastSave="0" documentId="13_ncr:1_{DA077ABC-4CD8-4C50-A7A7-E073CEC525F2}" xr6:coauthVersionLast="47" xr6:coauthVersionMax="47" xr10:uidLastSave="{00000000-0000-0000-0000-000000000000}"/>
  <bookViews>
    <workbookView xWindow="35340" yWindow="75" windowWidth="22020" windowHeight="14985" xr2:uid="{00000000-000D-0000-FFFF-FFFF00000000}"/>
  </bookViews>
  <sheets>
    <sheet name="Groups 1_3_prevax" sheetId="1" r:id="rId1"/>
    <sheet name="Groups 1_3_postvax" sheetId="4" r:id="rId2"/>
    <sheet name="Groups 2_4_prevax" sheetId="2" r:id="rId3"/>
    <sheet name="Groups 2_4_postvax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5" l="1"/>
  <c r="E10" i="2"/>
  <c r="E14" i="5"/>
  <c r="A14" i="5" l="1"/>
  <c r="D21" i="1"/>
  <c r="D20" i="1"/>
  <c r="D20" i="2"/>
  <c r="D19" i="2"/>
  <c r="D18" i="2"/>
  <c r="D19" i="1"/>
  <c r="A15" i="5"/>
  <c r="A14" i="2"/>
  <c r="A14" i="4"/>
  <c r="E12" i="1"/>
  <c r="E12" i="5"/>
  <c r="E10" i="4"/>
  <c r="E12" i="2"/>
  <c r="E10" i="1"/>
  <c r="H17" i="5"/>
  <c r="H16" i="2"/>
  <c r="H16" i="4"/>
  <c r="H16" i="1"/>
  <c r="D17" i="2"/>
  <c r="D17" i="1" l="1"/>
  <c r="E17" i="1" s="1"/>
  <c r="D21" i="5"/>
  <c r="C21" i="5" s="1"/>
  <c r="D20" i="5"/>
  <c r="E20" i="5" s="1"/>
  <c r="D19" i="5"/>
  <c r="C19" i="5" s="1"/>
  <c r="D18" i="5"/>
  <c r="E18" i="5" s="1"/>
  <c r="D22" i="4"/>
  <c r="C22" i="4" s="1"/>
  <c r="D21" i="4"/>
  <c r="C21" i="4" s="1"/>
  <c r="D20" i="4"/>
  <c r="E20" i="4" s="1"/>
  <c r="D19" i="4"/>
  <c r="E19" i="4" s="1"/>
  <c r="D18" i="4"/>
  <c r="E18" i="4" s="1"/>
  <c r="D17" i="4"/>
  <c r="C17" i="4" l="1"/>
  <c r="E17" i="4"/>
  <c r="C20" i="4"/>
  <c r="C19" i="4"/>
  <c r="E21" i="4"/>
  <c r="C18" i="4"/>
  <c r="C17" i="1"/>
  <c r="C20" i="5"/>
  <c r="E19" i="5"/>
  <c r="E21" i="5"/>
  <c r="E22" i="4"/>
  <c r="E20" i="2"/>
  <c r="E19" i="2"/>
  <c r="E18" i="2"/>
  <c r="E17" i="2"/>
  <c r="D22" i="1"/>
  <c r="C22" i="1" s="1"/>
  <c r="C21" i="1"/>
  <c r="C20" i="1"/>
  <c r="C19" i="1"/>
  <c r="D18" i="1"/>
  <c r="E18" i="1" s="1"/>
  <c r="C18" i="1" l="1"/>
  <c r="E19" i="1"/>
  <c r="E20" i="1"/>
  <c r="E21" i="1"/>
  <c r="E22" i="1"/>
  <c r="C17" i="2"/>
  <c r="C19" i="2"/>
  <c r="C18" i="2"/>
  <c r="C20" i="2"/>
</calcChain>
</file>

<file path=xl/sharedStrings.xml><?xml version="1.0" encoding="utf-8"?>
<sst xmlns="http://schemas.openxmlformats.org/spreadsheetml/2006/main" count="160" uniqueCount="53">
  <si>
    <t>Pregnant participants and their infants</t>
  </si>
  <si>
    <t>Mother PTID:</t>
  </si>
  <si>
    <t>Staff Initials:</t>
  </si>
  <si>
    <t>Infant PTID:</t>
  </si>
  <si>
    <t xml:space="preserve">Vaccine Series Completion Date:  </t>
  </si>
  <si>
    <t xml:space="preserve">  Enter as dd-mmm-yy</t>
  </si>
  <si>
    <t>Enrollment Date:</t>
  </si>
  <si>
    <t xml:space="preserve">Pregnancy Outcome Date:  </t>
  </si>
  <si>
    <t>Visit</t>
  </si>
  <si>
    <t>Visit Code</t>
  </si>
  <si>
    <t>Visit Window Open</t>
  </si>
  <si>
    <t>Target Visit Day</t>
  </si>
  <si>
    <t>Visit Window Closes</t>
  </si>
  <si>
    <t>Window Definition</t>
  </si>
  <si>
    <t>Scheduled Date</t>
  </si>
  <si>
    <t>Actual Date</t>
  </si>
  <si>
    <t>V1.0 - Screening/ Enrollment</t>
  </si>
  <si>
    <t>1.0</t>
  </si>
  <si>
    <t>n/a</t>
  </si>
  <si>
    <t xml:space="preserve">V2.0 - Post-Vaccination  Serology </t>
  </si>
  <si>
    <t>2.0</t>
  </si>
  <si>
    <t>28 days +/- 14 days after last dose</t>
  </si>
  <si>
    <t xml:space="preserve">V3.0 - Hospital Delivery </t>
  </si>
  <si>
    <t>3.0</t>
  </si>
  <si>
    <t>Birth+2d</t>
  </si>
  <si>
    <t xml:space="preserve">V4.0 - Follow-up Contact &amp; Breast Milk Collection </t>
  </si>
  <si>
    <t>4.0</t>
  </si>
  <si>
    <t xml:space="preserve">Birth+ 14d+/-2d </t>
  </si>
  <si>
    <t>V5.0 - Study Visit</t>
  </si>
  <si>
    <t>5.0</t>
  </si>
  <si>
    <t xml:space="preserve">Birth+ 60d+/-14d </t>
  </si>
  <si>
    <t>V6.0 - Study Visit</t>
  </si>
  <si>
    <t>6.0</t>
  </si>
  <si>
    <t>Birth + 180d+/-14d</t>
  </si>
  <si>
    <t>V7.0 - Study Visit</t>
  </si>
  <si>
    <t>7.0</t>
  </si>
  <si>
    <t xml:space="preserve">Birth + D365 +/-14d </t>
  </si>
  <si>
    <t>Post-partum participants and their infants</t>
  </si>
  <si>
    <t>V101.0 - Screening/ Enrollment</t>
  </si>
  <si>
    <t>101.0</t>
  </si>
  <si>
    <t xml:space="preserve">V102.0 - Breast Milk Collection </t>
  </si>
  <si>
    <t>102.0</t>
  </si>
  <si>
    <t xml:space="preserve">V103.0 - Post-Vaccination  Serology </t>
  </si>
  <si>
    <t>103.0</t>
  </si>
  <si>
    <t>28 days +/- 14 days after last dose, within 3m after delivery</t>
  </si>
  <si>
    <t>V104.0 - Study Visit</t>
  </si>
  <si>
    <t>104.0</t>
  </si>
  <si>
    <t>V105.0 - Study Visit</t>
  </si>
  <si>
    <t>105.0</t>
  </si>
  <si>
    <r>
      <t xml:space="preserve">IDCRC 21-0004 - Groups 1 and 3 - Enrolled </t>
    </r>
    <r>
      <rPr>
        <b/>
        <sz val="14"/>
        <color rgb="FFC00000"/>
        <rFont val="Calibri"/>
        <family val="2"/>
      </rPr>
      <t>POST</t>
    </r>
    <r>
      <rPr>
        <b/>
        <sz val="14"/>
        <color theme="1"/>
        <rFont val="Calibri"/>
        <family val="2"/>
      </rPr>
      <t>-vaccination</t>
    </r>
  </si>
  <si>
    <r>
      <t xml:space="preserve">IDCRC 21-0004 - Groups 1 and 3 - Enrolled </t>
    </r>
    <r>
      <rPr>
        <b/>
        <sz val="14"/>
        <color rgb="FFC00000"/>
        <rFont val="Calibri"/>
        <family val="2"/>
      </rPr>
      <t>PRE</t>
    </r>
    <r>
      <rPr>
        <b/>
        <sz val="14"/>
        <color theme="1"/>
        <rFont val="Calibri"/>
        <family val="2"/>
      </rPr>
      <t>-vaccination</t>
    </r>
  </si>
  <si>
    <r>
      <t xml:space="preserve">IDCRC 21-0004 - Groups 2 and 4 - Enrolled </t>
    </r>
    <r>
      <rPr>
        <b/>
        <sz val="14"/>
        <color rgb="FFC00000"/>
        <rFont val="Calibri"/>
        <family val="2"/>
      </rPr>
      <t>PRE</t>
    </r>
    <r>
      <rPr>
        <b/>
        <sz val="14"/>
        <color theme="1"/>
        <rFont val="Calibri"/>
        <family val="2"/>
      </rPr>
      <t>-vaccination</t>
    </r>
  </si>
  <si>
    <r>
      <t xml:space="preserve">IDCRC 21-0004 - Groups 2 and 4 - Enrolled </t>
    </r>
    <r>
      <rPr>
        <b/>
        <sz val="14"/>
        <color rgb="FFC00000"/>
        <rFont val="Calibri"/>
        <family val="2"/>
      </rPr>
      <t>POST</t>
    </r>
    <r>
      <rPr>
        <b/>
        <sz val="14"/>
        <color theme="1"/>
        <rFont val="Calibri"/>
        <family val="2"/>
      </rPr>
      <t>-vaccination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</si>
</sst>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"/>
    <numFmt numFmtId="165" formatCode="[$-409]dd\-mmm\-yy"/>
  </numFmts>
  <fonts count="24" x14ac:knownFonts="1">
    <font>
      <sz val="10"/>
      <color rgb="FF000000"/>
      <name val="Arial"/>
    </font>
    <font>
      <b/>
      <sz val="14"/>
      <color theme="1"/>
      <name val="Calibri"/>
      <family val="2"/>
    </font>
    <font>
      <b/>
      <sz val="16"/>
      <color theme="8"/>
      <name val="Calibri"/>
      <family val="2"/>
    </font>
    <font>
      <sz val="10"/>
      <color theme="8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sz val="10"/>
      <name val="Arial"/>
      <family val="2"/>
    </font>
    <font>
      <b/>
      <i/>
      <sz val="9"/>
      <color theme="1"/>
      <name val="Calibri"/>
      <family val="2"/>
    </font>
    <font>
      <b/>
      <sz val="12"/>
      <color rgb="FFC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8"/>
      <name val="Calibri"/>
      <family val="2"/>
    </font>
    <font>
      <b/>
      <sz val="11"/>
      <color rgb="FFC00000"/>
      <name val="Arial"/>
      <family val="2"/>
    </font>
    <font>
      <sz val="10"/>
      <color rgb="FFC00000"/>
      <name val="Calibri"/>
      <family val="2"/>
    </font>
    <font>
      <b/>
      <sz val="11"/>
      <color rgb="FFC00000"/>
      <name val="Calibri"/>
      <family val="2"/>
    </font>
    <font>
      <sz val="11"/>
      <name val="Calibri"/>
      <family val="2"/>
      <scheme val="major"/>
    </font>
    <font>
      <b/>
      <sz val="14"/>
      <color theme="1"/>
      <name val="Calibri"/>
      <family val="2"/>
    </font>
    <font>
      <b/>
      <sz val="14"/>
      <color rgb="FFC00000"/>
      <name val="Calibri"/>
      <family val="2"/>
    </font>
    <font>
      <b/>
      <sz val="11"/>
      <color rgb="FFC00000"/>
      <name val="Calibri"/>
      <family val="2"/>
    </font>
    <font>
      <b/>
      <sz val="11"/>
      <name val="Calibri"/>
      <family val="2"/>
    </font>
    <font>
      <b/>
      <sz val="11"/>
      <color rgb="FFC00000"/>
      <name val="Arial"/>
      <family val="2"/>
    </font>
    <font>
      <b/>
      <sz val="1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theme="6" tint="0.79998168889431442"/>
        <bgColor rgb="FFECECEC"/>
      </patternFill>
    </fill>
  </fills>
  <borders count="3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0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16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5" fontId="9" fillId="3" borderId="6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horizontal="right" vertical="center" wrapText="1"/>
    </xf>
    <xf numFmtId="0" fontId="4" fillId="3" borderId="8" xfId="0" applyFont="1" applyFill="1" applyBorder="1"/>
    <xf numFmtId="0" fontId="4" fillId="3" borderId="9" xfId="0" applyFont="1" applyFill="1" applyBorder="1" applyAlignment="1">
      <alignment vertical="center"/>
    </xf>
    <xf numFmtId="0" fontId="9" fillId="3" borderId="8" xfId="0" applyFont="1" applyFill="1" applyBorder="1" applyAlignment="1">
      <alignment horizontal="left" vertical="center"/>
    </xf>
    <xf numFmtId="0" fontId="10" fillId="3" borderId="8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top" wrapText="1"/>
    </xf>
    <xf numFmtId="1" fontId="4" fillId="3" borderId="8" xfId="0" applyNumberFormat="1" applyFont="1" applyFill="1" applyBorder="1"/>
    <xf numFmtId="0" fontId="4" fillId="3" borderId="13" xfId="0" applyFont="1" applyFill="1" applyBorder="1" applyAlignment="1">
      <alignment vertical="center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0" borderId="16" xfId="0" applyFont="1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12" fontId="12" fillId="0" borderId="19" xfId="0" applyNumberFormat="1" applyFont="1" applyBorder="1" applyAlignment="1">
      <alignment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165" fontId="12" fillId="4" borderId="19" xfId="0" applyNumberFormat="1" applyFont="1" applyFill="1" applyBorder="1" applyAlignment="1">
      <alignment horizontal="center" vertical="center" wrapText="1"/>
    </xf>
    <xf numFmtId="165" fontId="11" fillId="4" borderId="21" xfId="0" applyNumberFormat="1" applyFont="1" applyFill="1" applyBorder="1" applyAlignment="1">
      <alignment horizontal="center" vertical="center" wrapText="1"/>
    </xf>
    <xf numFmtId="165" fontId="12" fillId="4" borderId="22" xfId="0" applyNumberFormat="1" applyFont="1" applyFill="1" applyBorder="1" applyAlignment="1">
      <alignment horizontal="center" vertical="center" wrapText="1"/>
    </xf>
    <xf numFmtId="165" fontId="12" fillId="0" borderId="22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15" fillId="0" borderId="0" xfId="0" applyFont="1"/>
    <xf numFmtId="12" fontId="12" fillId="0" borderId="24" xfId="0" applyNumberFormat="1" applyFont="1" applyBorder="1" applyAlignment="1">
      <alignment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165" fontId="12" fillId="4" borderId="26" xfId="0" applyNumberFormat="1" applyFont="1" applyFill="1" applyBorder="1" applyAlignment="1">
      <alignment horizontal="center" vertical="center" wrapText="1"/>
    </xf>
    <xf numFmtId="165" fontId="11" fillId="4" borderId="27" xfId="0" applyNumberFormat="1" applyFont="1" applyFill="1" applyBorder="1" applyAlignment="1">
      <alignment horizontal="center" vertical="center" wrapText="1"/>
    </xf>
    <xf numFmtId="165" fontId="12" fillId="4" borderId="28" xfId="0" applyNumberFormat="1" applyFont="1" applyFill="1" applyBorder="1" applyAlignment="1">
      <alignment horizontal="center" vertical="center" wrapText="1"/>
    </xf>
    <xf numFmtId="165" fontId="12" fillId="0" borderId="29" xfId="0" applyNumberFormat="1" applyFont="1" applyBorder="1" applyAlignment="1">
      <alignment horizontal="center" vertical="center" wrapText="1"/>
    </xf>
    <xf numFmtId="12" fontId="12" fillId="0" borderId="3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4" fillId="3" borderId="11" xfId="0" applyFont="1" applyFill="1" applyBorder="1"/>
    <xf numFmtId="0" fontId="9" fillId="3" borderId="11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3" fillId="0" borderId="32" xfId="0" applyFont="1" applyBorder="1" applyAlignment="1">
      <alignment vertical="center"/>
    </xf>
    <xf numFmtId="15" fontId="9" fillId="3" borderId="11" xfId="0" applyNumberFormat="1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165" fontId="17" fillId="4" borderId="22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20" fillId="3" borderId="8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right" vertical="center" wrapText="1"/>
    </xf>
    <xf numFmtId="165" fontId="16" fillId="0" borderId="11" xfId="0" applyNumberFormat="1" applyFont="1" applyFill="1" applyBorder="1" applyAlignment="1">
      <alignment horizontal="left" vertical="center"/>
    </xf>
    <xf numFmtId="164" fontId="16" fillId="0" borderId="11" xfId="0" applyNumberFormat="1" applyFont="1" applyBorder="1" applyAlignment="1">
      <alignment horizontal="left" vertical="center"/>
    </xf>
    <xf numFmtId="49" fontId="16" fillId="0" borderId="11" xfId="0" applyNumberFormat="1" applyFont="1" applyFill="1" applyBorder="1" applyAlignment="1">
      <alignment horizontal="left" vertical="center"/>
    </xf>
    <xf numFmtId="15" fontId="16" fillId="0" borderId="11" xfId="0" applyNumberFormat="1" applyFont="1" applyBorder="1" applyAlignment="1">
      <alignment horizontal="left" vertical="center"/>
    </xf>
    <xf numFmtId="14" fontId="4" fillId="3" borderId="8" xfId="0" applyNumberFormat="1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vertical="center"/>
    </xf>
    <xf numFmtId="0" fontId="20" fillId="5" borderId="8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right" vertical="center" wrapText="1"/>
    </xf>
    <xf numFmtId="0" fontId="8" fillId="0" borderId="9" xfId="0" applyFont="1" applyBorder="1"/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7" fillId="3" borderId="10" xfId="0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right" vertical="center" wrapText="1"/>
    </xf>
    <xf numFmtId="0" fontId="8" fillId="0" borderId="5" xfId="0" applyFont="1" applyBorder="1"/>
    <xf numFmtId="16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Border="1" applyProtection="1"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165" fontId="1" fillId="2" borderId="33" xfId="0" applyNumberFormat="1" applyFont="1" applyFill="1" applyBorder="1" applyAlignment="1" applyProtection="1">
      <alignment horizontal="center" vertical="center"/>
      <protection locked="0"/>
    </xf>
    <xf numFmtId="165" fontId="23" fillId="2" borderId="3" xfId="0" applyNumberFormat="1" applyFont="1" applyFill="1" applyBorder="1" applyAlignment="1" applyProtection="1">
      <alignment horizontal="center" vertical="center"/>
      <protection locked="0"/>
    </xf>
    <xf numFmtId="165" fontId="1" fillId="2" borderId="3" xfId="0" applyNumberFormat="1" applyFont="1" applyFill="1" applyBorder="1" applyAlignment="1" applyProtection="1">
      <alignment horizontal="center" vertical="center"/>
      <protection locked="0"/>
    </xf>
    <xf numFmtId="164" fontId="21" fillId="0" borderId="22" xfId="0" applyNumberFormat="1" applyFont="1" applyBorder="1" applyAlignment="1" applyProtection="1">
      <alignment horizontal="center" vertical="center" wrapText="1"/>
      <protection locked="0"/>
    </xf>
    <xf numFmtId="164" fontId="21" fillId="0" borderId="22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22" xfId="0" applyNumberFormat="1" applyFont="1" applyBorder="1" applyAlignment="1" applyProtection="1">
      <alignment horizontal="center" vertical="center" wrapText="1"/>
      <protection locked="0"/>
    </xf>
    <xf numFmtId="164" fontId="13" fillId="0" borderId="29" xfId="0" applyNumberFormat="1" applyFont="1" applyBorder="1" applyAlignment="1" applyProtection="1">
      <alignment horizontal="center" vertical="center" wrapText="1"/>
      <protection locked="0"/>
    </xf>
    <xf numFmtId="15" fontId="12" fillId="0" borderId="23" xfId="0" applyNumberFormat="1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15" fontId="12" fillId="0" borderId="30" xfId="0" applyNumberFormat="1" applyFont="1" applyBorder="1" applyAlignment="1" applyProtection="1">
      <alignment horizontal="center" vertical="center" wrapText="1"/>
      <protection locked="0"/>
    </xf>
    <xf numFmtId="0" fontId="22" fillId="0" borderId="23" xfId="0" applyFont="1" applyBorder="1" applyAlignment="1" applyProtection="1">
      <alignment horizontal="left" vertical="center"/>
      <protection locked="0"/>
    </xf>
    <xf numFmtId="15" fontId="20" fillId="0" borderId="23" xfId="0" applyNumberFormat="1" applyFont="1" applyFill="1" applyBorder="1" applyAlignment="1" applyProtection="1">
      <alignment horizontal="left" vertical="center" wrapText="1"/>
      <protection locked="0"/>
    </xf>
    <xf numFmtId="15" fontId="16" fillId="0" borderId="23" xfId="0" applyNumberFormat="1" applyFont="1" applyBorder="1" applyAlignment="1" applyProtection="1">
      <alignment horizontal="left" vertical="center" wrapText="1"/>
      <protection locked="0"/>
    </xf>
    <xf numFmtId="164" fontId="16" fillId="0" borderId="22" xfId="0" applyNumberFormat="1" applyFont="1" applyBorder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24765</xdr:colOff>
      <xdr:row>23</xdr:row>
      <xdr:rowOff>28575</xdr:rowOff>
    </xdr:from>
    <xdr:ext cx="9296400" cy="23241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4765" y="7029450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Once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complete, e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nter the Vaccine Series Completion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24</xdr:row>
      <xdr:rowOff>38100</xdr:rowOff>
    </xdr:from>
    <xdr:ext cx="9296400" cy="2324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F8AB0F63-ABE1-47C6-8D9D-6DCB679B0687}"/>
            </a:ext>
          </a:extLst>
        </xdr:cNvPr>
        <xdr:cNvSpPr txBox="1"/>
      </xdr:nvSpPr>
      <xdr:spPr>
        <a:xfrm>
          <a:off x="53340" y="7038975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Enter the Vaccine Series Completion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21</xdr:row>
      <xdr:rowOff>38100</xdr:rowOff>
    </xdr:from>
    <xdr:ext cx="9296400" cy="2486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702563" y="2541750"/>
          <a:ext cx="9286875" cy="24765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1. Once a participant enrolls, enter the PTID, Staff Initials, Enrollment Date and Pregnancy Outcome Date. This will generate the target days and visit windows for visits 102.0, 104.0, and 105.0.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2. 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3. Once complete, enter the Vaccine Series Completion Date to generate the target day and visit window for visit 103.0. Re-print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1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22</xdr:row>
      <xdr:rowOff>38100</xdr:rowOff>
    </xdr:from>
    <xdr:ext cx="9296400" cy="2486025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E68108E6-855A-42D0-A3A3-E33AA4F4CB5C}"/>
            </a:ext>
          </a:extLst>
        </xdr:cNvPr>
        <xdr:cNvSpPr txBox="1"/>
      </xdr:nvSpPr>
      <xdr:spPr>
        <a:xfrm>
          <a:off x="53340" y="6276975"/>
          <a:ext cx="9296400" cy="24860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1. Once a participant enrolls, enter the PTID, Staff Initials, Enrollment Date and Pregnancy Outcome Date. This will generate the target days and visit windows for visits 102.0, 104.0, and 105.0.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  <a:sym typeface="Calibri"/>
            </a:rPr>
            <a:t>E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nter the Vaccine Series Completion Date. This will generate the target day and visit window for visit 103.0.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3. 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topLeftCell="A2" workbookViewId="0">
      <selection activeCell="D21" sqref="D21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50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x14ac:dyDescent="0.3">
      <c r="A4" s="7" t="s">
        <v>1</v>
      </c>
      <c r="B4" s="7"/>
      <c r="C4" s="73"/>
      <c r="D4" s="74"/>
      <c r="E4" s="4"/>
      <c r="F4" s="4"/>
      <c r="G4" s="8" t="s">
        <v>2</v>
      </c>
      <c r="H4" s="75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x14ac:dyDescent="0.3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73"/>
      <c r="D6" s="7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68" t="s">
        <v>6</v>
      </c>
      <c r="B8" s="69"/>
      <c r="C8" s="76"/>
      <c r="D8" s="49" t="s">
        <v>5</v>
      </c>
      <c r="E8" s="50"/>
      <c r="F8" s="47"/>
      <c r="G8" s="48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47"/>
      <c r="B9" s="47"/>
      <c r="C9" s="47"/>
      <c r="D9" s="47"/>
      <c r="E9" s="47"/>
      <c r="F9" s="47"/>
      <c r="G9" s="48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66" t="s">
        <v>4</v>
      </c>
      <c r="B10" s="67"/>
      <c r="C10" s="77"/>
      <c r="D10" s="52" t="s">
        <v>5</v>
      </c>
      <c r="E10" s="63" t="str">
        <f>IF(C10="","",(IF(C10&lt;C8,"This calendar should be used for participants who were NOT vaccinated prior to enrollment","")))</f>
        <v/>
      </c>
      <c r="F10" s="53"/>
      <c r="G10" s="53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70" t="s">
        <v>7</v>
      </c>
      <c r="B12" s="69"/>
      <c r="C12" s="78"/>
      <c r="D12" s="18" t="s">
        <v>5</v>
      </c>
      <c r="E12" s="63" t="str">
        <f>IF(C12="","",(IF(C12&lt;C10,"The participant's PO occurred before vaccine series was completed; please confirm if participant should be terminated.","")))</f>
        <v/>
      </c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20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20"/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83"/>
      <c r="H16" s="79" t="str">
        <f>IF(C8="","",C8)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IF(C10="","",C10+28)</f>
        <v/>
      </c>
      <c r="E17" s="54" t="str">
        <f>IF(D17="","",D17+14)</f>
        <v/>
      </c>
      <c r="F17" s="36" t="s">
        <v>21</v>
      </c>
      <c r="G17" s="84"/>
      <c r="H17" s="80"/>
      <c r="I17" s="37"/>
      <c r="J17" s="39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83"/>
      <c r="H18" s="79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83"/>
      <c r="H19" s="81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83"/>
      <c r="H20" s="81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83"/>
      <c r="H21" s="81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x14ac:dyDescent="0.3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85"/>
      <c r="H22" s="82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sheetProtection algorithmName="SHA-512" hashValue="fTf0aYBhbfFpJs4U8UA6LThJ5gJSExmkKZ1UzclgsrfUKyi1qTp5GXA8e+PJSipMyO7yq2v8egMjno4wg4ZMjw==" saltValue="rtiGvxACwvpxG+DKtdipeQ==" spinCount="100000" sheet="1" objects="1" scenarios="1"/>
  <mergeCells count="5">
    <mergeCell ref="C4:D4"/>
    <mergeCell ref="C6:D6"/>
    <mergeCell ref="A10:B10"/>
    <mergeCell ref="A8:B8"/>
    <mergeCell ref="A12:B12"/>
  </mergeCells>
  <pageMargins left="0.7" right="0.7" top="0.75" bottom="0.75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9DCD2-A796-4933-85D1-EDC6D070EA8D}">
  <sheetPr>
    <pageSetUpPr fitToPage="1"/>
  </sheetPr>
  <dimension ref="A1:Z1001"/>
  <sheetViews>
    <sheetView workbookViewId="0">
      <selection activeCell="G9" sqref="G9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49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73"/>
      <c r="D4" s="74"/>
      <c r="E4" s="4"/>
      <c r="F4" s="4"/>
      <c r="G4" s="8" t="s">
        <v>2</v>
      </c>
      <c r="H4" s="75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73"/>
      <c r="D6" s="7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11"/>
      <c r="B7" s="11"/>
      <c r="C7" s="11"/>
      <c r="D7" s="11"/>
      <c r="E7" s="11"/>
      <c r="F7" s="11"/>
      <c r="G7" s="11"/>
      <c r="H7" s="1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71" t="s">
        <v>4</v>
      </c>
      <c r="B8" s="72"/>
      <c r="C8" s="78"/>
      <c r="D8" s="12" t="s">
        <v>5</v>
      </c>
      <c r="E8" s="13"/>
      <c r="F8" s="13"/>
      <c r="G8" s="13"/>
      <c r="H8" s="14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15"/>
      <c r="B9" s="15"/>
      <c r="C9" s="15"/>
      <c r="D9" s="15"/>
      <c r="E9" s="15"/>
      <c r="F9" s="15"/>
      <c r="G9" s="16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70" t="s">
        <v>6</v>
      </c>
      <c r="B10" s="69"/>
      <c r="C10" s="78"/>
      <c r="D10" s="18" t="s">
        <v>5</v>
      </c>
      <c r="E10" s="64" t="str">
        <f>IF(C10="","",(IF(C10&lt;C8,"This calendar should be used for participants who WERE vaccinated prior to enrollment","")))</f>
        <v/>
      </c>
      <c r="F10" s="15"/>
      <c r="G10" s="16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70" t="s">
        <v>7</v>
      </c>
      <c r="B12" s="69"/>
      <c r="C12" s="78"/>
      <c r="D12" s="18" t="s">
        <v>5</v>
      </c>
      <c r="E12" s="15"/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20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5" t="str">
        <f>IF(C10&gt;C8,"*If individuals enroll after completion of their vaccination series, V2 may be combined with V1","")</f>
        <v/>
      </c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83"/>
      <c r="H16" s="79" t="str">
        <f>IF(C10="","",C10)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IF(C8="","",C8+28)</f>
        <v/>
      </c>
      <c r="E17" s="54" t="str">
        <f>IF(D17="","",D17+14)</f>
        <v/>
      </c>
      <c r="F17" s="36" t="s">
        <v>21</v>
      </c>
      <c r="G17" s="86"/>
      <c r="H17" s="81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83"/>
      <c r="H18" s="81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83"/>
      <c r="H19" s="81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83"/>
      <c r="H20" s="81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83"/>
      <c r="H21" s="81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thickBot="1" x14ac:dyDescent="0.35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85"/>
      <c r="H22" s="82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8" customHeight="1" x14ac:dyDescent="0.3">
      <c r="A23" s="60"/>
      <c r="B23" s="60"/>
      <c r="C23" s="58"/>
      <c r="D23" s="58"/>
      <c r="E23" s="58"/>
      <c r="F23" s="58"/>
      <c r="G23" s="61"/>
      <c r="H23" s="59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3.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algorithmName="SHA-512" hashValue="q/rn8JMzxa6cAlGiPri/mDsf8F6oXeIiFFH9rnc5FKos2Kn9vsY8GO6vXjljZQD2bY+udtllOZDwFEQQGRXQpQ==" saltValue="+A/uvPx1v3iIE/Myvx6vlg==" spinCount="100000" sheet="1" objects="1" scenarios="1"/>
  <mergeCells count="5">
    <mergeCell ref="C4:D4"/>
    <mergeCell ref="C6:D6"/>
    <mergeCell ref="A8:B8"/>
    <mergeCell ref="A10:B10"/>
    <mergeCell ref="A12:B12"/>
  </mergeCells>
  <pageMargins left="0.7" right="0.7" top="0.75" bottom="0.75" header="0" footer="0"/>
  <pageSetup paperSize="9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topLeftCell="A2" workbookViewId="0">
      <selection activeCell="D17" sqref="D17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51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37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x14ac:dyDescent="0.3">
      <c r="A4" s="7" t="s">
        <v>1</v>
      </c>
      <c r="B4" s="7"/>
      <c r="C4" s="73"/>
      <c r="D4" s="74"/>
      <c r="E4" s="4"/>
      <c r="F4" s="4"/>
      <c r="G4" s="8" t="s">
        <v>2</v>
      </c>
      <c r="H4" s="75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x14ac:dyDescent="0.3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73"/>
      <c r="D6" s="7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70" t="s">
        <v>7</v>
      </c>
      <c r="B8" s="69"/>
      <c r="C8" s="78"/>
      <c r="D8" s="18" t="s">
        <v>5</v>
      </c>
      <c r="E8" s="15"/>
      <c r="F8" s="15"/>
      <c r="G8" s="16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5.4" customHeight="1" thickBot="1" x14ac:dyDescent="0.35">
      <c r="A9" s="20"/>
      <c r="B9" s="19"/>
      <c r="C9" s="21"/>
      <c r="D9" s="15"/>
      <c r="E9" s="15"/>
      <c r="F9" s="15"/>
      <c r="G9" s="16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68" t="s">
        <v>6</v>
      </c>
      <c r="B10" s="69"/>
      <c r="C10" s="78"/>
      <c r="D10" s="49" t="s">
        <v>5</v>
      </c>
      <c r="E10" s="63" t="str">
        <f>IF(C10="","",(IF(C8+74&lt;C10,"The PO date was more than 2.5 months before enrollment; please confirm if participant is eligible","")))</f>
        <v/>
      </c>
      <c r="F10" s="47"/>
      <c r="G10" s="48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47"/>
      <c r="B11" s="47"/>
      <c r="C11" s="15"/>
      <c r="D11" s="47"/>
      <c r="E11" s="47"/>
      <c r="F11" s="47"/>
      <c r="G11" s="48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66" t="s">
        <v>4</v>
      </c>
      <c r="B12" s="69"/>
      <c r="C12" s="78"/>
      <c r="D12" s="52" t="s">
        <v>5</v>
      </c>
      <c r="E12" s="63" t="str">
        <f>IF(C12="","",(IF(C12&lt;C10,"This calendar should be used for participants who were NOT vaccinated prior to enrollment","")))</f>
        <v/>
      </c>
      <c r="F12" s="53"/>
      <c r="G12" s="53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6" customHeight="1" x14ac:dyDescent="0.3">
      <c r="A13" s="15"/>
      <c r="B13" s="15"/>
      <c r="C13" s="15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5" t="str">
        <f>IF((C10-16)&gt;C8,"If enrolled 2w post-partum, V102 is N/A; breast milk may be collected at V101","")</f>
        <v/>
      </c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38</v>
      </c>
      <c r="B16" s="32" t="s">
        <v>39</v>
      </c>
      <c r="C16" s="33" t="s">
        <v>18</v>
      </c>
      <c r="D16" s="34" t="s">
        <v>18</v>
      </c>
      <c r="E16" s="35" t="s">
        <v>18</v>
      </c>
      <c r="F16" s="36" t="s">
        <v>18</v>
      </c>
      <c r="G16" s="83"/>
      <c r="H16" s="79" t="str">
        <f>IF(C10="","",C10)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40</v>
      </c>
      <c r="B17" s="32" t="s">
        <v>41</v>
      </c>
      <c r="C17" s="33" t="str">
        <f>IF(D17="","",D17-2)</f>
        <v/>
      </c>
      <c r="D17" s="34" t="str">
        <f>IF(C8="","",C8+14)</f>
        <v/>
      </c>
      <c r="E17" s="35" t="str">
        <f>IF(D17="","",D17+2)</f>
        <v/>
      </c>
      <c r="F17" s="36" t="s">
        <v>27</v>
      </c>
      <c r="G17" s="87"/>
      <c r="H17" s="81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57" customHeight="1" x14ac:dyDescent="0.3">
      <c r="A18" s="31" t="s">
        <v>42</v>
      </c>
      <c r="B18" s="32" t="s">
        <v>43</v>
      </c>
      <c r="C18" s="33" t="str">
        <f t="shared" ref="C18:C20" si="0">IF(D18="","",D18-14)</f>
        <v/>
      </c>
      <c r="D18" s="34" t="str">
        <f>IF(C12="","",C12+28)</f>
        <v/>
      </c>
      <c r="E18" s="35" t="str">
        <f t="shared" ref="E18:E20" si="1">IF(D18="","",D18+14)</f>
        <v/>
      </c>
      <c r="F18" s="36" t="s">
        <v>44</v>
      </c>
      <c r="G18" s="88"/>
      <c r="H18" s="89"/>
      <c r="I18" s="37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45</v>
      </c>
      <c r="B19" s="32" t="s">
        <v>46</v>
      </c>
      <c r="C19" s="33" t="str">
        <f t="shared" si="0"/>
        <v/>
      </c>
      <c r="D19" s="34" t="str">
        <f>IF(C8="","",C8+180)</f>
        <v/>
      </c>
      <c r="E19" s="35" t="str">
        <f t="shared" si="1"/>
        <v/>
      </c>
      <c r="F19" s="36" t="s">
        <v>33</v>
      </c>
      <c r="G19" s="83"/>
      <c r="H19" s="81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39" customHeight="1" x14ac:dyDescent="0.3">
      <c r="A20" s="46" t="s">
        <v>47</v>
      </c>
      <c r="B20" s="41" t="s">
        <v>48</v>
      </c>
      <c r="C20" s="42" t="str">
        <f t="shared" si="0"/>
        <v/>
      </c>
      <c r="D20" s="43" t="str">
        <f>IF(C8="","",C8+365)</f>
        <v/>
      </c>
      <c r="E20" s="44" t="str">
        <f t="shared" si="1"/>
        <v/>
      </c>
      <c r="F20" s="45" t="s">
        <v>36</v>
      </c>
      <c r="G20" s="85"/>
      <c r="H20" s="82"/>
      <c r="I20" s="3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3.5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sheetProtection algorithmName="SHA-512" hashValue="UPjRMnZbYGdaW8UwuJMlNoedxzL+e3BH59ynXcgVp26HkHdikrXmG/9z4GoyRM9tYrNZP+bIU4ZZeS6d5yRpHw==" saltValue="KS9zdaxQZ4HhOdACY1OZVg==" spinCount="100000" sheet="1" objects="1" scenarios="1"/>
  <mergeCells count="5">
    <mergeCell ref="C4:D4"/>
    <mergeCell ref="C6:D6"/>
    <mergeCell ref="A12:B12"/>
    <mergeCell ref="A10:B10"/>
    <mergeCell ref="A8:B8"/>
  </mergeCells>
  <pageMargins left="0.7" right="0.7" top="0.75" bottom="0.75" header="0" footer="0"/>
  <pageSetup paperSize="9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CB464-770E-4B40-820C-C017D1E28D32}">
  <sheetPr>
    <pageSetUpPr fitToPage="1"/>
  </sheetPr>
  <dimension ref="A1:Z1001"/>
  <sheetViews>
    <sheetView zoomScaleNormal="100" workbookViewId="0">
      <selection activeCell="E18" sqref="E18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52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37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73"/>
      <c r="D4" s="74"/>
      <c r="E4" s="4"/>
      <c r="F4" s="4"/>
      <c r="G4" s="8" t="s">
        <v>2</v>
      </c>
      <c r="H4" s="75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73"/>
      <c r="D6" s="7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68" t="s">
        <v>7</v>
      </c>
      <c r="B8" s="69"/>
      <c r="C8" s="76"/>
      <c r="D8" s="49" t="s">
        <v>5</v>
      </c>
      <c r="E8" s="47"/>
      <c r="F8" s="47"/>
      <c r="G8" s="48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3.6" customHeight="1" thickBot="1" x14ac:dyDescent="0.35">
      <c r="A9" s="47"/>
      <c r="B9" s="50"/>
      <c r="C9" s="62"/>
      <c r="D9" s="47"/>
      <c r="E9" s="47"/>
      <c r="F9" s="47"/>
      <c r="G9" s="48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66" t="s">
        <v>4</v>
      </c>
      <c r="B10" s="69"/>
      <c r="C10" s="78"/>
      <c r="D10" s="52" t="s">
        <v>5</v>
      </c>
      <c r="E10" s="56"/>
      <c r="F10" s="53"/>
      <c r="G10" s="53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70" t="s">
        <v>6</v>
      </c>
      <c r="B12" s="69"/>
      <c r="C12" s="78"/>
      <c r="D12" s="18" t="s">
        <v>5</v>
      </c>
      <c r="E12" s="64" t="str">
        <f>IF(C12="","",(IF(C12&lt;C10,"This calendar should be used for participants who WERE vaccinated prior to enrollment","")))</f>
        <v/>
      </c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6" customHeight="1" x14ac:dyDescent="0.3">
      <c r="A13" s="15"/>
      <c r="B13" s="15"/>
      <c r="C13" s="15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7.399999999999999" customHeight="1" x14ac:dyDescent="0.3">
      <c r="A14" s="65" t="str">
        <f>IF(AND(C12&gt;C10,C12&lt;C8+90),"If enrolled after vaccine series completion and are within the first 3 months after delivery, V103 may be combined with V101.","")</f>
        <v/>
      </c>
      <c r="B14" s="57"/>
      <c r="C14" s="57"/>
      <c r="D14" s="57"/>
      <c r="E14" s="63" t="str">
        <f>IF(C14="","",(IF(C8+74&lt;C12,"The PO date was more than 2.5 months before enrollment; please confirm if participant is eligible","")))</f>
        <v/>
      </c>
      <c r="F14" s="57"/>
      <c r="G14" s="48"/>
      <c r="H14" s="17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.2" customHeight="1" x14ac:dyDescent="0.3">
      <c r="A15" s="65" t="str">
        <f>IF(C12="","",IF((C10-16)&gt;C8,"If enrolled 2 or more weeks post-partum, V102 is N/A",""))</f>
        <v/>
      </c>
      <c r="B15" s="19"/>
      <c r="C15" s="22"/>
      <c r="D15" s="22"/>
      <c r="E15" s="15"/>
      <c r="F15" s="15"/>
      <c r="G15" s="23"/>
      <c r="H15" s="24"/>
      <c r="I15" s="11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3" customHeight="1" thickBot="1" x14ac:dyDescent="0.35">
      <c r="A16" s="25" t="s">
        <v>8</v>
      </c>
      <c r="B16" s="26" t="s">
        <v>9</v>
      </c>
      <c r="C16" s="25" t="s">
        <v>10</v>
      </c>
      <c r="D16" s="27" t="s">
        <v>11</v>
      </c>
      <c r="E16" s="28" t="s">
        <v>12</v>
      </c>
      <c r="F16" s="28" t="s">
        <v>13</v>
      </c>
      <c r="G16" s="29" t="s">
        <v>14</v>
      </c>
      <c r="H16" s="28" t="s">
        <v>15</v>
      </c>
      <c r="I16" s="30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39" customHeight="1" thickTop="1" x14ac:dyDescent="0.3">
      <c r="A17" s="31" t="s">
        <v>38</v>
      </c>
      <c r="B17" s="32" t="s">
        <v>39</v>
      </c>
      <c r="C17" s="33" t="s">
        <v>18</v>
      </c>
      <c r="D17" s="34" t="s">
        <v>18</v>
      </c>
      <c r="E17" s="35" t="s">
        <v>18</v>
      </c>
      <c r="F17" s="36" t="s">
        <v>18</v>
      </c>
      <c r="G17" s="83"/>
      <c r="H17" s="79" t="str">
        <f>IF(C12="","",C12)</f>
        <v/>
      </c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40</v>
      </c>
      <c r="B18" s="32" t="s">
        <v>41</v>
      </c>
      <c r="C18" s="33" t="str">
        <f>IF(D18="","",D18-2)</f>
        <v/>
      </c>
      <c r="D18" s="34" t="str">
        <f>IF(C8="","",C8+14)</f>
        <v/>
      </c>
      <c r="E18" s="35" t="str">
        <f>IF(D18="","",D18+2)</f>
        <v/>
      </c>
      <c r="F18" s="36" t="s">
        <v>27</v>
      </c>
      <c r="G18" s="88"/>
      <c r="H18" s="81"/>
      <c r="I18" s="37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57" customHeight="1" x14ac:dyDescent="0.3">
      <c r="A19" s="31" t="s">
        <v>42</v>
      </c>
      <c r="B19" s="32" t="s">
        <v>43</v>
      </c>
      <c r="C19" s="33" t="str">
        <f t="shared" ref="C19:C21" si="0">IF(D19="","",D19-14)</f>
        <v/>
      </c>
      <c r="D19" s="34" t="str">
        <f>IF(C10="","",C10+28)</f>
        <v/>
      </c>
      <c r="E19" s="35" t="str">
        <f t="shared" ref="E19:E21" si="1">IF(D19="","",D19+14)</f>
        <v/>
      </c>
      <c r="F19" s="36" t="s">
        <v>44</v>
      </c>
      <c r="G19" s="88"/>
      <c r="H19" s="89"/>
      <c r="I19" s="37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45</v>
      </c>
      <c r="B20" s="32" t="s">
        <v>46</v>
      </c>
      <c r="C20" s="33" t="str">
        <f t="shared" si="0"/>
        <v/>
      </c>
      <c r="D20" s="34" t="str">
        <f>IF(C8="","",C8+180)</f>
        <v/>
      </c>
      <c r="E20" s="35" t="str">
        <f t="shared" si="1"/>
        <v/>
      </c>
      <c r="F20" s="36" t="s">
        <v>33</v>
      </c>
      <c r="G20" s="83"/>
      <c r="H20" s="81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39" customHeight="1" thickBot="1" x14ac:dyDescent="0.35">
      <c r="A21" s="46" t="s">
        <v>47</v>
      </c>
      <c r="B21" s="41" t="s">
        <v>48</v>
      </c>
      <c r="C21" s="42" t="str">
        <f t="shared" si="0"/>
        <v/>
      </c>
      <c r="D21" s="43" t="str">
        <f>IF(C8="","",C8+365)</f>
        <v/>
      </c>
      <c r="E21" s="44" t="str">
        <f t="shared" si="1"/>
        <v/>
      </c>
      <c r="F21" s="45" t="s">
        <v>36</v>
      </c>
      <c r="G21" s="85"/>
      <c r="H21" s="82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3.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algorithmName="SHA-512" hashValue="jk6Cz68OXXL5JTin3HQrs45bgb3SJa8vyWoi1DYP1Fbe0UyTYl+7LzkE0uXG6hUbZsIZV65Svl8qQqW02hfVoQ==" saltValue="hOHSWh0Y8tGvKgDDZufJfg==" spinCount="100000" sheet="1" objects="1" scenarios="1"/>
  <mergeCells count="5">
    <mergeCell ref="C4:D4"/>
    <mergeCell ref="C6:D6"/>
    <mergeCell ref="A10:B10"/>
    <mergeCell ref="A12:B12"/>
    <mergeCell ref="A8:B8"/>
  </mergeCells>
  <pageMargins left="0.7" right="0.7" top="0.75" bottom="0.75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Groups 1_3_prevax</vt:lpstr>
      <vt:lpstr>Groups 1_3_postvax</vt:lpstr>
      <vt:lpstr>Groups 2_4_prevax</vt:lpstr>
      <vt:lpstr>Groups 2_4_postvax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Harrell, Tanya M</dc:creator>
  <cp:lastModifiedBy>Harrell, Tanya M</cp:lastModifiedBy>
  <dcterms:created xsi:type="dcterms:W3CDTF">2021-09-03T19:56:47Z</dcterms:created>
  <dcterms:modified xsi:type="dcterms:W3CDTF">2021-09-27T21:34:31Z</dcterms:modified>
</cp:coreProperties>
</file>